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<sst xmlns="http://schemas.openxmlformats.org/spreadsheetml/2006/main" count="60" uniqueCount="44">
  <si>
    <t>單位：新臺幣千元</t>
  </si>
  <si>
    <t>科目</t>
  </si>
  <si>
    <t>本年度預算數</t>
  </si>
  <si>
    <t>上年度預算數</t>
  </si>
  <si>
    <t>金額</t>
  </si>
  <si>
    <t>％</t>
  </si>
  <si>
    <t>投資活動之現金流量</t>
  </si>
  <si>
    <t>融資活動之現金流量</t>
  </si>
  <si>
    <t>　本期賸餘</t>
  </si>
  <si>
    <t>　前期未分配賸餘</t>
  </si>
  <si>
    <t>項目</t>
  </si>
  <si>
    <t>業務活動之現金流量</t>
  </si>
  <si>
    <t>　提繳費收入</t>
  </si>
  <si>
    <t>　利息收入</t>
  </si>
  <si>
    <t>　投資利益</t>
  </si>
  <si>
    <t>積 欠 工 資 墊 償 基 金 收 支 餘 絀 表</t>
  </si>
  <si>
    <t>積 欠 工 資 墊 償 基 金 餘 絀 撥 補 表</t>
  </si>
  <si>
    <t>積 欠 工 資 墊 償 基 金 現 金 流 量 表</t>
  </si>
  <si>
    <t>總收入</t>
  </si>
  <si>
    <t>賸餘之部</t>
  </si>
  <si>
    <t>總支出</t>
  </si>
  <si>
    <t>分配之部</t>
  </si>
  <si>
    <t>期初現金及約當現金</t>
  </si>
  <si>
    <t>期末現金及約當現金</t>
  </si>
  <si>
    <t>　　投資活動之淨現金流入（流出－）</t>
  </si>
  <si>
    <t>　　融資活動之淨現金流入（流出－）</t>
  </si>
  <si>
    <t>現金及約當現金之淨增（淨減－）</t>
  </si>
  <si>
    <t>未分配賸餘</t>
  </si>
  <si>
    <t>本期賸餘（短絀－）</t>
  </si>
  <si>
    <t>　　業務活動之淨現金流入（流出－）</t>
  </si>
  <si>
    <t>　本期賸餘（短絀－）</t>
  </si>
  <si>
    <t>　調整非現金項目</t>
  </si>
  <si>
    <t>　增加投資、長期應收款、貸墊款及準備金</t>
  </si>
  <si>
    <t>　增加固定資產及遞耗資產</t>
  </si>
  <si>
    <t>　增加無形資產、遞延借項及其他資產</t>
  </si>
  <si>
    <t>　增加短期債務及其他負債</t>
  </si>
  <si>
    <t>　增加流動金融資產及短期貸墊款</t>
  </si>
  <si>
    <r>
      <t xml:space="preserve">                      中 華 民 國 </t>
    </r>
    <r>
      <rPr>
        <b/>
        <sz val="14"/>
        <rFont val="Times New Roman"/>
        <family val="1"/>
      </rPr>
      <t xml:space="preserve">101 </t>
    </r>
    <r>
      <rPr>
        <b/>
        <sz val="14"/>
        <rFont val="華康粗明體"/>
        <family val="3"/>
      </rPr>
      <t>年 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</si>
  <si>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</si>
  <si>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</si>
  <si>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</si>
  <si>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t>比較增減(-)</t>
  </si>
  <si>
    <r>
      <t xml:space="preserve">  </t>
    </r>
    <r>
      <rPr>
        <sz val="12"/>
        <rFont val="華康中明體"/>
        <family val="3"/>
      </rPr>
      <t>各項提存</t>
    </r>
  </si>
  <si>
    <r>
      <t xml:space="preserve">  </t>
    </r>
    <r>
      <rPr>
        <sz val="12"/>
        <rFont val="華康中明體"/>
        <family val="3"/>
      </rPr>
      <t>提撥行政經費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</si>
</sst>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#,##0_);[Red]\(#,##0\)"/>
    <numFmt numFmtId="195" formatCode="#,##0.000_-;\-#,##0.000_-;_-* &quot;-&quot;??_-;_-@_-"/>
    <numFmt numFmtId="196" formatCode="#,##0.0_-;\-#,##0.0_-;_-* &quot;-&quot;??_-;_-@_-"/>
    <numFmt numFmtId="197" formatCode="_-* #,##0.0_-;\-* #,##0.0_-;_-* &quot;-&quot;??_-;_-@_-"/>
    <numFmt numFmtId="198" formatCode="#,##0_ ;[Red]\-#,##0\ "/>
  </numFmts>
  <fonts count="20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2"/>
      <name val="華康中明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1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82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10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193" fontId="3" fillId="0" borderId="0" xfId="16" applyNumberFormat="1" applyFont="1" applyAlignment="1" applyProtection="1">
      <alignment/>
      <protection locked="0"/>
    </xf>
    <xf numFmtId="193" fontId="3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179" fontId="8" fillId="0" borderId="4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vertical="center"/>
      <protection/>
    </xf>
    <xf numFmtId="178" fontId="8" fillId="0" borderId="4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tabSelected="1" view="pageBreakPreview" zoomScaleSheetLayoutView="100" workbookViewId="0" topLeftCell="A1">
      <selection activeCell="B5" sqref="B5:G12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72" t="s">
        <v>15</v>
      </c>
      <c r="B1" s="72"/>
      <c r="C1" s="72"/>
      <c r="D1" s="72"/>
      <c r="E1" s="72"/>
      <c r="F1" s="72"/>
      <c r="G1" s="72"/>
    </row>
    <row r="2" spans="2:7" ht="18.75" customHeight="1" thickBot="1">
      <c r="B2" s="78" t="s">
        <v>39</v>
      </c>
      <c r="C2" s="79"/>
      <c r="D2" s="79"/>
      <c r="E2" s="79"/>
      <c r="G2" s="1" t="s">
        <v>0</v>
      </c>
    </row>
    <row r="3" spans="1:7" ht="34.5" customHeight="1">
      <c r="A3" s="73" t="s">
        <v>1</v>
      </c>
      <c r="B3" s="77" t="s">
        <v>2</v>
      </c>
      <c r="C3" s="77"/>
      <c r="D3" s="77" t="s">
        <v>3</v>
      </c>
      <c r="E3" s="77"/>
      <c r="F3" s="75" t="s">
        <v>41</v>
      </c>
      <c r="G3" s="76"/>
    </row>
    <row r="4" spans="1:7" ht="19.5" customHeight="1">
      <c r="A4" s="74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52" t="s">
        <v>5</v>
      </c>
    </row>
    <row r="5" spans="1:7" s="58" customFormat="1" ht="18.75" customHeight="1">
      <c r="A5" s="5" t="s">
        <v>18</v>
      </c>
      <c r="B5" s="69">
        <f>SUM(B6:B8)</f>
        <v>666123</v>
      </c>
      <c r="C5" s="7">
        <f>IF(OR($B$5=0,B5=0),0,IF(ROUND((B5/$B$5*10000),0)=0,0,ROUND((B5/$B$5)*100,2)))</f>
        <v>100</v>
      </c>
      <c r="D5" s="69">
        <f>SUM(D6:D8)</f>
        <v>608334</v>
      </c>
      <c r="E5" s="7">
        <f>IF(OR($D$5=0,D5=0),0,IF(ROUND((D5/$D$5*10000),0)=0,0,ROUND((D5/$D$5)*100,2)))</f>
        <v>100</v>
      </c>
      <c r="F5" s="67">
        <f>B5-D5</f>
        <v>57789</v>
      </c>
      <c r="G5" s="53">
        <f aca="true" t="shared" si="0" ref="G5:G12">IF(OR(D5=0,F5=0),0,IF(ROUND((F5/D5*10000),0)=0,0,ABS(ROUND((F5/D5)*100,2))))</f>
        <v>9.5</v>
      </c>
    </row>
    <row r="6" spans="1:7" ht="18.75" customHeight="1">
      <c r="A6" s="10" t="s">
        <v>12</v>
      </c>
      <c r="B6" s="11">
        <v>546835</v>
      </c>
      <c r="C6" s="12">
        <f aca="true" t="shared" si="1" ref="C6:C12">IF(OR($B$5=0,B6=0),0,IF(ROUND((B6/$B$5*10000),0)=0,0,ROUND((B6/$B$5)*100,2)))</f>
        <v>82.09</v>
      </c>
      <c r="D6" s="11">
        <v>514062</v>
      </c>
      <c r="E6" s="12">
        <f aca="true" t="shared" si="2" ref="E6:E12">IF(OR($D$5=0,D6=0),0,IF(ROUND((D6/$D$5*10000),0)=0,0,ROUND((D6/$D$5)*100,2)))</f>
        <v>84.5</v>
      </c>
      <c r="F6" s="68">
        <f aca="true" t="shared" si="3" ref="F6:F11">B6-D6</f>
        <v>32773</v>
      </c>
      <c r="G6" s="54">
        <f t="shared" si="0"/>
        <v>6.38</v>
      </c>
    </row>
    <row r="7" spans="1:7" ht="18.75" customHeight="1">
      <c r="A7" s="10" t="s">
        <v>13</v>
      </c>
      <c r="B7" s="11">
        <v>82660</v>
      </c>
      <c r="C7" s="12">
        <f t="shared" si="1"/>
        <v>12.41</v>
      </c>
      <c r="D7" s="11">
        <v>59601</v>
      </c>
      <c r="E7" s="12">
        <f t="shared" si="2"/>
        <v>9.8</v>
      </c>
      <c r="F7" s="68">
        <f t="shared" si="3"/>
        <v>23059</v>
      </c>
      <c r="G7" s="54">
        <f t="shared" si="0"/>
        <v>38.69</v>
      </c>
    </row>
    <row r="8" spans="1:7" ht="18.75" customHeight="1">
      <c r="A8" s="10" t="s">
        <v>14</v>
      </c>
      <c r="B8" s="11">
        <v>36628</v>
      </c>
      <c r="C8" s="12">
        <f t="shared" si="1"/>
        <v>5.5</v>
      </c>
      <c r="D8" s="11">
        <v>34671</v>
      </c>
      <c r="E8" s="12">
        <f t="shared" si="2"/>
        <v>5.7</v>
      </c>
      <c r="F8" s="68">
        <f t="shared" si="3"/>
        <v>1957</v>
      </c>
      <c r="G8" s="54">
        <f t="shared" si="0"/>
        <v>5.64</v>
      </c>
    </row>
    <row r="9" spans="1:7" s="58" customFormat="1" ht="18.75" customHeight="1">
      <c r="A9" s="5" t="s">
        <v>20</v>
      </c>
      <c r="B9" s="69">
        <f>B10+B11</f>
        <v>162632</v>
      </c>
      <c r="C9" s="7">
        <f t="shared" si="1"/>
        <v>24.41</v>
      </c>
      <c r="D9" s="69">
        <f>D10+D11</f>
        <v>388819</v>
      </c>
      <c r="E9" s="7">
        <f t="shared" si="2"/>
        <v>63.92</v>
      </c>
      <c r="F9" s="67">
        <f t="shared" si="3"/>
        <v>-226187</v>
      </c>
      <c r="G9" s="53">
        <f t="shared" si="0"/>
        <v>58.17</v>
      </c>
    </row>
    <row r="10" spans="1:7" ht="18.75" customHeight="1">
      <c r="A10" s="71" t="s">
        <v>42</v>
      </c>
      <c r="B10" s="11">
        <v>126199</v>
      </c>
      <c r="C10" s="12">
        <f t="shared" si="1"/>
        <v>18.95</v>
      </c>
      <c r="D10" s="11">
        <v>350874</v>
      </c>
      <c r="E10" s="12">
        <f t="shared" si="2"/>
        <v>57.68</v>
      </c>
      <c r="F10" s="68">
        <f t="shared" si="3"/>
        <v>-224675</v>
      </c>
      <c r="G10" s="54">
        <f t="shared" si="0"/>
        <v>64.03</v>
      </c>
    </row>
    <row r="11" spans="1:7" ht="18.75" customHeight="1">
      <c r="A11" s="10" t="s">
        <v>43</v>
      </c>
      <c r="B11" s="11">
        <v>36433</v>
      </c>
      <c r="C11" s="12">
        <f t="shared" si="1"/>
        <v>5.47</v>
      </c>
      <c r="D11" s="11">
        <v>37945</v>
      </c>
      <c r="E11" s="12">
        <f t="shared" si="2"/>
        <v>6.24</v>
      </c>
      <c r="F11" s="68">
        <f t="shared" si="3"/>
        <v>-1512</v>
      </c>
      <c r="G11" s="54">
        <f t="shared" si="0"/>
        <v>3.98</v>
      </c>
    </row>
    <row r="12" spans="1:7" s="58" customFormat="1" ht="18.75" customHeight="1">
      <c r="A12" s="5" t="s">
        <v>28</v>
      </c>
      <c r="B12" s="69">
        <f>B5-B9</f>
        <v>503491</v>
      </c>
      <c r="C12" s="7">
        <f t="shared" si="1"/>
        <v>75.59</v>
      </c>
      <c r="D12" s="69">
        <f>D5-D9</f>
        <v>219515</v>
      </c>
      <c r="E12" s="7">
        <f t="shared" si="2"/>
        <v>36.08</v>
      </c>
      <c r="F12" s="69">
        <f>IF(OR(AND(B12&lt;0,D12&gt;=0),AND(B12&gt;0,D12&lt;=0)),0,B12-D12)</f>
        <v>283976</v>
      </c>
      <c r="G12" s="53">
        <f t="shared" si="0"/>
        <v>129.37</v>
      </c>
    </row>
    <row r="13" spans="1:7" ht="18.75" customHeight="1">
      <c r="A13" s="10"/>
      <c r="B13" s="11"/>
      <c r="C13" s="12"/>
      <c r="D13" s="11"/>
      <c r="E13" s="12"/>
      <c r="F13" s="61"/>
      <c r="G13" s="54"/>
    </row>
    <row r="14" spans="1:7" ht="18.75" customHeight="1">
      <c r="A14" s="10"/>
      <c r="B14" s="11"/>
      <c r="C14" s="12"/>
      <c r="D14" s="11"/>
      <c r="E14" s="12"/>
      <c r="F14" s="61"/>
      <c r="G14" s="54"/>
    </row>
    <row r="15" spans="1:7" ht="18.75" customHeight="1">
      <c r="A15" s="10"/>
      <c r="B15" s="11"/>
      <c r="C15" s="12"/>
      <c r="D15" s="11"/>
      <c r="E15" s="12"/>
      <c r="F15" s="61"/>
      <c r="G15" s="54"/>
    </row>
    <row r="16" spans="1:7" ht="18.75" customHeight="1">
      <c r="A16" s="10"/>
      <c r="B16" s="11"/>
      <c r="C16" s="12"/>
      <c r="D16" s="11"/>
      <c r="E16" s="12"/>
      <c r="F16" s="61"/>
      <c r="G16" s="54"/>
    </row>
    <row r="17" spans="1:7" ht="18.75" customHeight="1">
      <c r="A17" s="10"/>
      <c r="B17" s="11"/>
      <c r="C17" s="12"/>
      <c r="D17" s="11"/>
      <c r="E17" s="12"/>
      <c r="F17" s="61"/>
      <c r="G17" s="54"/>
    </row>
    <row r="18" spans="1:7" ht="18.75" customHeight="1">
      <c r="A18" s="10"/>
      <c r="B18" s="11"/>
      <c r="C18" s="12"/>
      <c r="D18" s="11"/>
      <c r="E18" s="12"/>
      <c r="F18" s="61"/>
      <c r="G18" s="54"/>
    </row>
    <row r="19" spans="1:7" ht="18.75" customHeight="1">
      <c r="A19" s="10"/>
      <c r="B19" s="11"/>
      <c r="C19" s="12"/>
      <c r="D19" s="11"/>
      <c r="E19" s="12"/>
      <c r="F19" s="61"/>
      <c r="G19" s="54"/>
    </row>
    <row r="20" spans="1:7" ht="18.75" customHeight="1">
      <c r="A20" s="10"/>
      <c r="B20" s="11"/>
      <c r="C20" s="12"/>
      <c r="D20" s="11"/>
      <c r="E20" s="12"/>
      <c r="F20" s="13"/>
      <c r="G20" s="54"/>
    </row>
    <row r="21" spans="1:7" ht="18.75" customHeight="1">
      <c r="A21" s="10"/>
      <c r="B21" s="11"/>
      <c r="C21" s="12"/>
      <c r="D21" s="11"/>
      <c r="E21" s="12"/>
      <c r="F21" s="13"/>
      <c r="G21" s="54"/>
    </row>
    <row r="22" spans="1:7" ht="18.75" customHeight="1">
      <c r="A22" s="10"/>
      <c r="B22" s="11"/>
      <c r="C22" s="12"/>
      <c r="D22" s="11"/>
      <c r="E22" s="12"/>
      <c r="F22" s="13"/>
      <c r="G22" s="54"/>
    </row>
    <row r="23" spans="1:7" ht="18.75" customHeight="1">
      <c r="A23" s="10"/>
      <c r="B23" s="11"/>
      <c r="C23" s="12"/>
      <c r="D23" s="11"/>
      <c r="E23" s="12"/>
      <c r="F23" s="13"/>
      <c r="G23" s="54"/>
    </row>
    <row r="24" spans="1:7" ht="18.75" customHeight="1">
      <c r="A24" s="10"/>
      <c r="B24" s="11"/>
      <c r="C24" s="12"/>
      <c r="D24" s="11"/>
      <c r="E24" s="12"/>
      <c r="F24" s="13"/>
      <c r="G24" s="54"/>
    </row>
    <row r="25" spans="1:7" ht="18.75" customHeight="1">
      <c r="A25" s="10"/>
      <c r="B25" s="11"/>
      <c r="C25" s="12"/>
      <c r="D25" s="11"/>
      <c r="E25" s="12"/>
      <c r="F25" s="13"/>
      <c r="G25" s="54"/>
    </row>
    <row r="26" spans="1:7" ht="18.75" customHeight="1">
      <c r="A26" s="10"/>
      <c r="B26" s="11"/>
      <c r="C26" s="12"/>
      <c r="D26" s="11"/>
      <c r="E26" s="12"/>
      <c r="F26" s="13"/>
      <c r="G26" s="54"/>
    </row>
    <row r="27" spans="1:7" ht="18.75" customHeight="1">
      <c r="A27" s="10"/>
      <c r="B27" s="11"/>
      <c r="C27" s="12"/>
      <c r="D27" s="11"/>
      <c r="E27" s="12"/>
      <c r="F27" s="13"/>
      <c r="G27" s="54"/>
    </row>
    <row r="28" spans="1:7" ht="18.75" customHeight="1">
      <c r="A28" s="10"/>
      <c r="B28" s="11"/>
      <c r="C28" s="12"/>
      <c r="D28" s="11"/>
      <c r="E28" s="12"/>
      <c r="F28" s="13"/>
      <c r="G28" s="54"/>
    </row>
    <row r="29" spans="1:7" ht="18.75" customHeight="1">
      <c r="A29" s="5"/>
      <c r="B29" s="6"/>
      <c r="C29" s="7"/>
      <c r="D29" s="6"/>
      <c r="E29" s="7"/>
      <c r="F29" s="8"/>
      <c r="G29" s="53"/>
    </row>
    <row r="30" spans="1:7" ht="18.75" customHeight="1">
      <c r="A30" s="5"/>
      <c r="B30" s="6"/>
      <c r="C30" s="7"/>
      <c r="D30" s="6"/>
      <c r="E30" s="7"/>
      <c r="F30" s="8"/>
      <c r="G30" s="53"/>
    </row>
    <row r="31" spans="1:7" ht="18.75" customHeight="1">
      <c r="A31" s="5"/>
      <c r="B31" s="6"/>
      <c r="C31" s="7"/>
      <c r="D31" s="6"/>
      <c r="E31" s="7"/>
      <c r="F31" s="8"/>
      <c r="G31" s="53"/>
    </row>
    <row r="32" spans="1:7" ht="18.75" customHeight="1">
      <c r="A32" s="5"/>
      <c r="B32" s="6"/>
      <c r="C32" s="7"/>
      <c r="D32" s="6"/>
      <c r="E32" s="7"/>
      <c r="F32" s="8"/>
      <c r="G32" s="53"/>
    </row>
    <row r="33" spans="1:7" ht="18.75" customHeight="1">
      <c r="A33" s="5"/>
      <c r="B33" s="6"/>
      <c r="C33" s="7"/>
      <c r="D33" s="6"/>
      <c r="E33" s="7"/>
      <c r="F33" s="8"/>
      <c r="G33" s="53"/>
    </row>
    <row r="34" spans="1:7" ht="18.75" customHeight="1">
      <c r="A34" s="5"/>
      <c r="B34" s="6"/>
      <c r="C34" s="7"/>
      <c r="D34" s="6"/>
      <c r="E34" s="7"/>
      <c r="F34" s="8"/>
      <c r="G34" s="53"/>
    </row>
    <row r="35" spans="1:7" ht="20.25" customHeight="1">
      <c r="A35" s="10"/>
      <c r="B35" s="11"/>
      <c r="C35" s="12"/>
      <c r="D35" s="11"/>
      <c r="E35" s="12"/>
      <c r="F35" s="13"/>
      <c r="G35" s="54"/>
    </row>
    <row r="36" spans="1:7" ht="18.75" customHeight="1">
      <c r="A36" s="10"/>
      <c r="B36" s="11"/>
      <c r="C36" s="12"/>
      <c r="D36" s="11"/>
      <c r="E36" s="12"/>
      <c r="F36" s="13"/>
      <c r="G36" s="54"/>
    </row>
    <row r="37" spans="1:7" ht="18.75" customHeight="1">
      <c r="A37" s="5"/>
      <c r="B37" s="6"/>
      <c r="C37" s="7"/>
      <c r="D37" s="6"/>
      <c r="E37" s="7"/>
      <c r="F37" s="8"/>
      <c r="G37" s="53"/>
    </row>
    <row r="38" spans="1:7" ht="18.75" customHeight="1">
      <c r="A38" s="5"/>
      <c r="B38" s="15"/>
      <c r="C38" s="7"/>
      <c r="D38" s="15"/>
      <c r="E38" s="7"/>
      <c r="F38" s="8"/>
      <c r="G38" s="53"/>
    </row>
    <row r="39" spans="1:7" ht="25.5" customHeight="1" thickBot="1">
      <c r="A39" s="16"/>
      <c r="B39" s="17"/>
      <c r="C39" s="18"/>
      <c r="D39" s="17"/>
      <c r="E39" s="18"/>
      <c r="F39" s="19"/>
      <c r="G39" s="55"/>
    </row>
    <row r="40" spans="1:7" ht="16.5">
      <c r="A40" s="21"/>
      <c r="B40" s="22"/>
      <c r="C40" s="22"/>
      <c r="D40" s="23"/>
      <c r="E40" s="23"/>
      <c r="F40" s="23"/>
      <c r="G40" s="23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B5" sqref="B5:G12"/>
      <selection pane="topRight" activeCell="B5" sqref="B5:G12"/>
      <selection pane="bottomLeft" activeCell="B5" sqref="B5:G12"/>
      <selection pane="bottomRight" activeCell="B5" sqref="B5:G12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72" t="s">
        <v>16</v>
      </c>
      <c r="B1" s="72"/>
      <c r="C1" s="72"/>
      <c r="D1" s="72"/>
      <c r="E1" s="72"/>
      <c r="F1" s="72"/>
      <c r="G1" s="72"/>
      <c r="H1" s="25"/>
    </row>
    <row r="2" spans="1:7" ht="18.75" customHeight="1" thickBot="1">
      <c r="A2" s="26"/>
      <c r="B2" s="83" t="s">
        <v>38</v>
      </c>
      <c r="C2" s="83"/>
      <c r="D2" s="83"/>
      <c r="E2" s="83"/>
      <c r="F2" s="28"/>
      <c r="G2" s="1" t="s">
        <v>0</v>
      </c>
    </row>
    <row r="3" spans="1:7" ht="19.5" customHeight="1">
      <c r="A3" s="80" t="s">
        <v>10</v>
      </c>
      <c r="B3" s="77" t="s">
        <v>2</v>
      </c>
      <c r="C3" s="77"/>
      <c r="D3" s="77" t="s">
        <v>3</v>
      </c>
      <c r="E3" s="77"/>
      <c r="F3" s="77" t="s">
        <v>40</v>
      </c>
      <c r="G3" s="82"/>
    </row>
    <row r="4" spans="1:7" ht="19.5" customHeight="1">
      <c r="A4" s="81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19</v>
      </c>
      <c r="B5" s="29">
        <f>B6+B7</f>
        <v>8417208</v>
      </c>
      <c r="C5" s="9">
        <f>IF(OR($B$5=0,B5=0),0,IF(ROUND((B5/$B$5*10000),0)=0,0,ROUND((B5/$B$5)*100,2)))</f>
        <v>100</v>
      </c>
      <c r="D5" s="29">
        <f>D6+D7</f>
        <v>7668994</v>
      </c>
      <c r="E5" s="9">
        <f>IF(OR($D$5=0,D5=0),0,IF(ROUND((D5/$D$5*10000),0)=0,0,ROUND((D5/$D$5)*100,2)))</f>
        <v>100</v>
      </c>
      <c r="F5" s="30">
        <f>F6+F7</f>
        <v>748214</v>
      </c>
      <c r="G5" s="32">
        <f>IF(OR(D5=0,F5=0),0,IF(ROUND(F5/D5*10000,0)=0,0,ABS(ROUND(F5/D5*100,2))))</f>
        <v>9.76</v>
      </c>
    </row>
    <row r="6" spans="1:7" ht="30.75" customHeight="1">
      <c r="A6" s="10" t="s">
        <v>8</v>
      </c>
      <c r="B6" s="33">
        <v>503491</v>
      </c>
      <c r="C6" s="14">
        <f>IF(OR($B$5=0,B6=0),0,IF(ROUND((B6/$B$5*10000),0)=0,0,ROUND((B6/$B$5)*100,2)))</f>
        <v>5.98</v>
      </c>
      <c r="D6" s="33">
        <v>219515</v>
      </c>
      <c r="E6" s="14">
        <f>IF(OR($D$5=0,D6=0),0,IF(ROUND((D6/$D$5*10000),0)=0,0,ROUND((D6/$D$5)*100,2)))</f>
        <v>2.86</v>
      </c>
      <c r="F6" s="61">
        <f>B6-D6</f>
        <v>283976</v>
      </c>
      <c r="G6" s="36">
        <f>IF(OR(D6=0,F6=0),0,IF(ROUND(F6/D6*10000,0)=0,0,ABS(ROUND(F6/D6*100,2))))</f>
        <v>129.37</v>
      </c>
    </row>
    <row r="7" spans="1:7" ht="30.75" customHeight="1">
      <c r="A7" s="10" t="s">
        <v>9</v>
      </c>
      <c r="B7" s="33">
        <v>7913717</v>
      </c>
      <c r="C7" s="14">
        <f>IF(OR($B$5=0,B7=0),0,IF(ROUND((B7/$B$5*10000),0)=0,0,ROUND((B7/$B$5)*100,2)))</f>
        <v>94.02</v>
      </c>
      <c r="D7" s="33">
        <v>7449479</v>
      </c>
      <c r="E7" s="14">
        <f>IF(OR($D$5=0,D7=0),0,IF(ROUND((D7/$D$5*10000),0)=0,0,ROUND((D7/$D$5)*100,2)))</f>
        <v>97.14</v>
      </c>
      <c r="F7" s="61">
        <f>B7-D7</f>
        <v>464238</v>
      </c>
      <c r="G7" s="36">
        <f>IF(OR(D7=0,F7=0),0,IF(ROUND(F7/D7*10000,0)=0,0,ABS(ROUND(F7/D7*100,2))))</f>
        <v>6.23</v>
      </c>
    </row>
    <row r="8" spans="1:7" ht="45" customHeight="1">
      <c r="A8" s="5" t="s">
        <v>21</v>
      </c>
      <c r="B8" s="70">
        <v>0</v>
      </c>
      <c r="C8" s="9">
        <f>IF(OR($B$5=0,B8=0),0,IF(ROUND((B8/$B$5*10000),0)=0,0,ROUND((B8/$B$5)*100,2)))</f>
        <v>0</v>
      </c>
      <c r="D8" s="70">
        <v>0</v>
      </c>
      <c r="E8" s="9">
        <f>IF(OR($D$5=0,D8=0),0,IF(ROUND((D8/$D$5*10000),0)=0,0,ROUND((D8/$D$5)*100,2)))</f>
        <v>0</v>
      </c>
      <c r="F8" s="30">
        <f>B8-D8</f>
        <v>0</v>
      </c>
      <c r="G8" s="32">
        <f>IF(OR(D8=0,F8=0),0,IF(ROUND(F8/D8*10000,0)=0,0,ABS(ROUND(F8/D8*100,2))))</f>
        <v>0</v>
      </c>
    </row>
    <row r="9" spans="1:7" ht="30.75" customHeight="1">
      <c r="A9" s="63" t="s">
        <v>27</v>
      </c>
      <c r="B9" s="29">
        <f>IF((B5-B8)=0,0,(B5-B8))</f>
        <v>8417208</v>
      </c>
      <c r="C9" s="9">
        <f>IF(OR($B$5=0,B9=0),0,IF(ROUND((B9/$B$5*10000),0)=0,0,ROUND((B9/$B$5)*100,2)))</f>
        <v>100</v>
      </c>
      <c r="D9" s="29">
        <f>IF((D5-D8)=0,0,(D5-D8))</f>
        <v>7668994</v>
      </c>
      <c r="E9" s="9">
        <f>IF(OR($D$5=0,D9=0),0,IF(ROUND((D9/$D$5*10000),0)=0,0,ROUND((D9/$D$5)*100,2)))</f>
        <v>100</v>
      </c>
      <c r="F9" s="30">
        <f>B9-D9</f>
        <v>748214</v>
      </c>
      <c r="G9" s="32">
        <f>IF(OR(D9=0,F9=0),0,IF(ROUND(F9/D9*10000,0)=0,0,ABS(ROUND(F9/D9*100,2))))</f>
        <v>9.76</v>
      </c>
    </row>
    <row r="10" spans="1:7" ht="30.75" customHeight="1">
      <c r="A10" s="56"/>
      <c r="B10" s="33"/>
      <c r="C10" s="14"/>
      <c r="D10" s="34"/>
      <c r="E10" s="14"/>
      <c r="F10" s="35"/>
      <c r="G10" s="36"/>
    </row>
    <row r="11" spans="1:7" ht="30.75" customHeight="1">
      <c r="A11" s="10"/>
      <c r="B11" s="33"/>
      <c r="C11" s="14"/>
      <c r="D11" s="34"/>
      <c r="E11" s="14"/>
      <c r="F11" s="35"/>
      <c r="G11" s="36"/>
    </row>
    <row r="12" spans="1:7" ht="30.75" customHeight="1">
      <c r="A12" s="10"/>
      <c r="B12" s="33"/>
      <c r="C12" s="14"/>
      <c r="D12" s="34"/>
      <c r="E12" s="14"/>
      <c r="F12" s="35"/>
      <c r="G12" s="36"/>
    </row>
    <row r="13" spans="1:7" ht="45" customHeight="1">
      <c r="A13" s="5"/>
      <c r="B13" s="29"/>
      <c r="C13" s="9"/>
      <c r="D13" s="30"/>
      <c r="E13" s="9"/>
      <c r="F13" s="31"/>
      <c r="G13" s="32"/>
    </row>
    <row r="14" spans="1:7" ht="45" customHeight="1">
      <c r="A14" s="5"/>
      <c r="B14" s="29"/>
      <c r="C14" s="9"/>
      <c r="D14" s="30"/>
      <c r="E14" s="9"/>
      <c r="F14" s="31"/>
      <c r="G14" s="32"/>
    </row>
    <row r="15" spans="1:7" ht="30" customHeight="1">
      <c r="A15" s="10"/>
      <c r="B15" s="33"/>
      <c r="C15" s="14"/>
      <c r="D15" s="34"/>
      <c r="E15" s="14"/>
      <c r="F15" s="35"/>
      <c r="G15" s="36"/>
    </row>
    <row r="16" spans="1:7" ht="30" customHeight="1">
      <c r="A16" s="10"/>
      <c r="B16" s="33"/>
      <c r="C16" s="14"/>
      <c r="D16" s="34"/>
      <c r="E16" s="14"/>
      <c r="F16" s="35"/>
      <c r="G16" s="36"/>
    </row>
    <row r="17" spans="1:7" ht="45" customHeight="1">
      <c r="A17" s="5"/>
      <c r="B17" s="29"/>
      <c r="C17" s="9"/>
      <c r="D17" s="30"/>
      <c r="E17" s="9"/>
      <c r="F17" s="31"/>
      <c r="G17" s="32"/>
    </row>
    <row r="18" spans="1:7" ht="30" customHeight="1">
      <c r="A18" s="10"/>
      <c r="B18" s="33"/>
      <c r="C18" s="14"/>
      <c r="D18" s="34"/>
      <c r="E18" s="14"/>
      <c r="F18" s="35"/>
      <c r="G18" s="36"/>
    </row>
    <row r="19" spans="1:7" ht="30" customHeight="1">
      <c r="A19" s="10"/>
      <c r="B19" s="33"/>
      <c r="C19" s="14"/>
      <c r="D19" s="34"/>
      <c r="E19" s="14"/>
      <c r="F19" s="35"/>
      <c r="G19" s="36"/>
    </row>
    <row r="20" spans="1:7" ht="38.25" customHeight="1">
      <c r="A20" s="10"/>
      <c r="B20" s="33"/>
      <c r="C20" s="14"/>
      <c r="D20" s="34"/>
      <c r="E20" s="14"/>
      <c r="F20" s="35"/>
      <c r="G20" s="36"/>
    </row>
    <row r="21" spans="1:7" ht="35.25" customHeight="1">
      <c r="A21" s="10"/>
      <c r="B21" s="33"/>
      <c r="C21" s="14"/>
      <c r="D21" s="34"/>
      <c r="E21" s="14"/>
      <c r="F21" s="35"/>
      <c r="G21" s="36"/>
    </row>
    <row r="22" spans="1:7" ht="30" customHeight="1">
      <c r="A22" s="10"/>
      <c r="B22" s="33"/>
      <c r="C22" s="14"/>
      <c r="D22" s="34"/>
      <c r="E22" s="14"/>
      <c r="F22" s="35"/>
      <c r="G22" s="36"/>
    </row>
    <row r="23" spans="1:7" ht="49.5" customHeight="1" thickBot="1">
      <c r="A23" s="16"/>
      <c r="B23" s="37"/>
      <c r="C23" s="20"/>
      <c r="D23" s="38"/>
      <c r="E23" s="20"/>
      <c r="F23" s="39"/>
      <c r="G23" s="40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5"/>
  <sheetViews>
    <sheetView tabSelected="1" view="pageBreakPreview" zoomScaleSheetLayoutView="100" workbookViewId="0" topLeftCell="A1">
      <selection activeCell="B5" sqref="B5:G12"/>
    </sheetView>
  </sheetViews>
  <sheetFormatPr defaultColWidth="9.00390625" defaultRowHeight="16.5"/>
  <cols>
    <col min="1" max="1" width="44.8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2" t="s">
        <v>17</v>
      </c>
      <c r="B1" s="72"/>
      <c r="C1" s="72"/>
      <c r="D1" s="24"/>
      <c r="E1" s="24"/>
      <c r="F1" s="24"/>
      <c r="G1" s="24"/>
      <c r="H1" s="25"/>
    </row>
    <row r="2" spans="1:6" ht="18.75" customHeight="1" thickBot="1">
      <c r="A2" s="78" t="s">
        <v>37</v>
      </c>
      <c r="B2" s="78"/>
      <c r="C2" s="41" t="s">
        <v>0</v>
      </c>
      <c r="D2" s="27"/>
      <c r="E2" s="27"/>
      <c r="F2" s="28"/>
    </row>
    <row r="3" spans="1:3" ht="18.75" customHeight="1">
      <c r="A3" s="84" t="s">
        <v>10</v>
      </c>
      <c r="B3" s="86" t="s">
        <v>2</v>
      </c>
      <c r="C3" s="87"/>
    </row>
    <row r="4" spans="1:3" ht="19.5" customHeight="1">
      <c r="A4" s="85"/>
      <c r="B4" s="88"/>
      <c r="C4" s="89"/>
    </row>
    <row r="5" spans="1:3" ht="22.5" customHeight="1">
      <c r="A5" s="62" t="s">
        <v>11</v>
      </c>
      <c r="C5" s="60"/>
    </row>
    <row r="6" spans="1:3" s="59" customFormat="1" ht="21.75" customHeight="1">
      <c r="A6" s="42" t="s">
        <v>30</v>
      </c>
      <c r="B6" s="43">
        <v>503491</v>
      </c>
      <c r="C6" s="44"/>
    </row>
    <row r="7" spans="1:3" s="59" customFormat="1" ht="21.75" customHeight="1">
      <c r="A7" s="42" t="s">
        <v>31</v>
      </c>
      <c r="B7" s="43">
        <v>-27916</v>
      </c>
      <c r="C7" s="44"/>
    </row>
    <row r="8" spans="1:3" s="58" customFormat="1" ht="22.5" customHeight="1">
      <c r="A8" s="45" t="s">
        <v>29</v>
      </c>
      <c r="C8" s="46">
        <f>SUM(B6:B7)</f>
        <v>475575</v>
      </c>
    </row>
    <row r="9" spans="1:3" s="58" customFormat="1" ht="22.5" customHeight="1">
      <c r="A9" s="47" t="s">
        <v>6</v>
      </c>
      <c r="B9" s="22"/>
      <c r="C9" s="46"/>
    </row>
    <row r="10" spans="1:3" s="58" customFormat="1" ht="22.5" customHeight="1">
      <c r="A10" s="42" t="s">
        <v>36</v>
      </c>
      <c r="B10" s="64">
        <v>-242500</v>
      </c>
      <c r="C10" s="46"/>
    </row>
    <row r="11" spans="1:3" s="58" customFormat="1" ht="22.5" customHeight="1">
      <c r="A11" s="42" t="s">
        <v>32</v>
      </c>
      <c r="B11" s="64">
        <v>-93750</v>
      </c>
      <c r="C11" s="46"/>
    </row>
    <row r="12" spans="1:3" s="58" customFormat="1" ht="22.5" customHeight="1">
      <c r="A12" s="42" t="s">
        <v>33</v>
      </c>
      <c r="B12" s="43">
        <v>0</v>
      </c>
      <c r="C12" s="46"/>
    </row>
    <row r="13" spans="1:3" s="58" customFormat="1" ht="22.5" customHeight="1">
      <c r="A13" s="42" t="s">
        <v>34</v>
      </c>
      <c r="B13" s="65">
        <v>-342</v>
      </c>
      <c r="C13" s="46"/>
    </row>
    <row r="14" spans="1:3" s="58" customFormat="1" ht="22.5" customHeight="1">
      <c r="A14" s="45" t="s">
        <v>24</v>
      </c>
      <c r="C14" s="46">
        <f>SUM(B9:B13)</f>
        <v>-336592</v>
      </c>
    </row>
    <row r="15" spans="1:3" ht="22.5" customHeight="1" hidden="1">
      <c r="A15" s="47" t="s">
        <v>7</v>
      </c>
      <c r="B15" s="46"/>
      <c r="C15" s="44"/>
    </row>
    <row r="16" spans="1:3" s="59" customFormat="1" ht="21" customHeight="1" hidden="1">
      <c r="A16" s="42" t="s">
        <v>35</v>
      </c>
      <c r="B16" s="43"/>
      <c r="C16" s="44"/>
    </row>
    <row r="17" spans="1:3" ht="21" customHeight="1" hidden="1">
      <c r="A17" s="45" t="s">
        <v>25</v>
      </c>
      <c r="C17" s="46">
        <f>SUM(B16)</f>
        <v>0</v>
      </c>
    </row>
    <row r="18" spans="1:3" ht="21" customHeight="1">
      <c r="A18" s="47" t="s">
        <v>26</v>
      </c>
      <c r="C18" s="66">
        <f>C8+C14+C17</f>
        <v>138983</v>
      </c>
    </row>
    <row r="19" spans="1:3" ht="21" customHeight="1">
      <c r="A19" s="47" t="s">
        <v>22</v>
      </c>
      <c r="C19" s="49">
        <v>5907120</v>
      </c>
    </row>
    <row r="20" spans="1:3" ht="21" customHeight="1">
      <c r="A20" s="47" t="s">
        <v>23</v>
      </c>
      <c r="C20" s="66">
        <f>C18+C19</f>
        <v>6046103</v>
      </c>
    </row>
    <row r="21" spans="1:3" ht="21" customHeight="1">
      <c r="A21" s="57"/>
      <c r="B21" s="43"/>
      <c r="C21" s="44"/>
    </row>
    <row r="22" spans="1:3" ht="21" customHeight="1">
      <c r="A22" s="42"/>
      <c r="B22" s="43"/>
      <c r="C22" s="44"/>
    </row>
    <row r="23" spans="1:3" ht="22.5" customHeight="1">
      <c r="A23" s="47"/>
      <c r="B23" s="44"/>
      <c r="C23" s="44"/>
    </row>
    <row r="24" spans="1:3" ht="21" customHeight="1">
      <c r="A24" s="42"/>
      <c r="B24" s="43"/>
      <c r="C24" s="44"/>
    </row>
    <row r="25" spans="1:3" ht="21" customHeight="1">
      <c r="A25" s="42"/>
      <c r="B25" s="43"/>
      <c r="C25" s="44"/>
    </row>
    <row r="26" spans="1:3" ht="21.7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84" customHeight="1">
      <c r="A28" s="42"/>
      <c r="B28" s="43"/>
      <c r="C28" s="44"/>
    </row>
    <row r="29" spans="1:3" ht="21.75" customHeight="1">
      <c r="A29" s="42"/>
      <c r="B29" s="43"/>
      <c r="C29" s="44"/>
    </row>
    <row r="30" spans="1:3" ht="21.75" customHeight="1">
      <c r="A30" s="42"/>
      <c r="B30" s="43"/>
      <c r="C30" s="44"/>
    </row>
    <row r="31" spans="1:3" ht="21.75" customHeight="1">
      <c r="A31" s="42"/>
      <c r="B31" s="43"/>
      <c r="C31" s="44"/>
    </row>
    <row r="32" spans="1:3" ht="30.75" customHeight="1">
      <c r="A32" s="42"/>
      <c r="B32" s="43"/>
      <c r="C32" s="44"/>
    </row>
    <row r="33" spans="1:3" ht="22.5" customHeight="1">
      <c r="A33" s="45"/>
      <c r="B33" s="46"/>
      <c r="C33" s="46"/>
    </row>
    <row r="34" spans="1:3" ht="22.5" customHeight="1">
      <c r="A34" s="48"/>
      <c r="B34" s="46"/>
      <c r="C34" s="49"/>
    </row>
    <row r="35" spans="1:3" ht="24" customHeight="1" thickBot="1">
      <c r="A35" s="50"/>
      <c r="B35" s="51"/>
      <c r="C35" s="51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2013-01-24T11:42:57Z</cp:lastPrinted>
  <dcterms:created xsi:type="dcterms:W3CDTF">2001-07-11T06:52:26Z</dcterms:created>
  <dcterms:modified xsi:type="dcterms:W3CDTF">2013-01-24T11:43:12Z</dcterms:modified>
  <cp:category>I13</cp:category>
  <cp:version/>
  <cp:contentType/>
  <cp:contentStatus/>
</cp:coreProperties>
</file>